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3111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1_2023\КОРРЕКТИРОВКА\4_квартал\Сессия_декабрь\поправка\Решение_приложения\"/>
    </mc:Choice>
  </mc:AlternateContent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Z_2B313891_F272_42D9_83D8_5421D6879659_.wvu.PrintArea" localSheetId="0" hidden="1">Лист1!$A$1:$D$60</definedName>
    <definedName name="Z_32216635_2854_489F_BBAB_F2B76D0146C3_.wvu.PrintArea" localSheetId="0" hidden="1">Лист1!$A$1:$D$60</definedName>
    <definedName name="Z_3E50465A_256D_4D4C_8EF8_0CD02C168ACE_.wvu.PrintArea" localSheetId="0" hidden="1">Лист1!$A$1:$D$60</definedName>
    <definedName name="Z_40CD68F6_BFED_4481_9760_4F604D502A85_.wvu.PrintArea" localSheetId="0" hidden="1">Лист1!$A$1:$D$60</definedName>
    <definedName name="Z_73FFC128_DDF7_4D0D_90CD_A8570A6E56FA_.wvu.PrintArea" localSheetId="0" hidden="1">Лист1!$A$1:$D$60</definedName>
    <definedName name="Z_9C643229_1A1F_4A65_805A_EA72ACA4E588_.wvu.PrintArea" localSheetId="0" hidden="1">Лист1!$A$1:$D$61</definedName>
    <definedName name="Z_A955749D_75CF_4EEB_A629_A37A989ECDB8_.wvu.PrintArea" localSheetId="0" hidden="1">Лист1!$A$1:$D$63</definedName>
    <definedName name="Z_B0883E03_EC21_4712_B885_646BED34001C_.wvu.PrintArea" localSheetId="0" hidden="1">Лист1!$A$1:$D$60</definedName>
    <definedName name="Z_D574362E_AE35_4B88_B10E_048E34C4F751_.wvu.PrintArea" localSheetId="0" hidden="1">Лист1!$A$1:$D$60</definedName>
    <definedName name="Z_D574362E_AE35_4B88_B10E_048E34C4F751_.wvu.Rows" localSheetId="0" hidden="1">Лист1!#REF!</definedName>
    <definedName name="Z_E86F1E4F_E5A4_49FE_AF31_E100082E2EB1_.wvu.PrintArea" localSheetId="0" hidden="1">Лист1!$A$1:$D$60</definedName>
    <definedName name="_xlnm.Print_Area" localSheetId="0">Лист1!$A$1:$D$63</definedName>
  </definedNames>
  <calcPr calcId="152511"/>
  <customWorkbookViews>
    <customWorkbookView name="Кириллова О.Н. - Личное представление" guid="{D574362E-AE35-4B88-B10E-048E34C4F751}" mergeInterval="0" personalView="1" maximized="1" xWindow="-9" yWindow="-9" windowWidth="1938" windowHeight="1050" activeSheetId="1"/>
    <customWorkbookView name="Юртаева Н.В. - Личное представление" guid="{B0883E03-EC21-4712-B885-646BED34001C}" mergeInterval="0" personalView="1" maximized="1" xWindow="1" yWindow="1" windowWidth="1916" windowHeight="849" activeSheetId="1"/>
    <customWorkbookView name="Чеснокова Е.В. - Личное представление" guid="{40CD68F6-BFED-4481-9760-4F604D502A85}" mergeInterval="0" personalView="1" maximized="1" xWindow="-9" yWindow="-9" windowWidth="1938" windowHeight="1050" activeSheetId="1"/>
    <customWorkbookView name="Аникина И.А. - Личное представление" guid="{73FFC128-DDF7-4D0D-90CD-A8570A6E56FA}" mergeInterval="0" personalView="1" maximized="1" xWindow="1" yWindow="1" windowWidth="1916" windowHeight="849" activeSheetId="1"/>
    <customWorkbookView name="Петухова И.В. - Личное представление" guid="{32216635-2854-489F-BBAB-F2B76D0146C3}" mergeInterval="0" personalView="1" maximized="1" xWindow="1" yWindow="1" windowWidth="1916" windowHeight="849" activeSheetId="1"/>
    <customWorkbookView name="Шурыгина С.В. - Личное представление" guid="{3E50465A-256D-4D4C-8EF8-0CD02C168ACE}" mergeInterval="0" personalView="1" maximized="1" xWindow="1" yWindow="1" windowWidth="1916" windowHeight="802" activeSheetId="1"/>
    <customWorkbookView name="Парфененко А.В. - Личное представление" guid="{2B313891-F272-42D9-83D8-5421D6879659}" mergeInterval="0" personalView="1" maximized="1" xWindow="-8" yWindow="-8" windowWidth="1936" windowHeight="1056" activeSheetId="1"/>
    <customWorkbookView name="Шанина А.А. - Личное представление" guid="{9C643229-1A1F-4A65-805A-EA72ACA4E588}" mergeInterval="0" personalView="1" maximized="1" xWindow="1" yWindow="1" windowWidth="1916" windowHeight="810" activeSheetId="1"/>
    <customWorkbookView name="Чумакова С.А. - Личное представление" guid="{E86F1E4F-E5A4-49FE-AF31-E100082E2EB1}" mergeInterval="0" personalView="1" maximized="1" xWindow="1" yWindow="1" windowWidth="1916" windowHeight="850" activeSheetId="1"/>
    <customWorkbookView name="Kologrivova - Личное представление" guid="{A955749D-75CF-4EEB-A629-A37A989ECDB8}" mergeInterval="0" personalView="1" maximized="1" xWindow="-1928" yWindow="-8" windowWidth="1936" windowHeight="1096" activeSheetId="1"/>
  </customWorkbookViews>
</workbook>
</file>

<file path=xl/calcChain.xml><?xml version="1.0" encoding="utf-8"?>
<calcChain xmlns="http://schemas.openxmlformats.org/spreadsheetml/2006/main">
  <c r="C12" i="1" l="1"/>
  <c r="C20" i="1"/>
  <c r="C14" i="1" l="1"/>
  <c r="C11" i="1"/>
  <c r="C18" i="1"/>
  <c r="C23" i="1" l="1"/>
  <c r="D23" i="1" s="1"/>
  <c r="D20" i="1"/>
  <c r="C17" i="1"/>
  <c r="D12" i="1"/>
  <c r="D11" i="1"/>
  <c r="D10" i="1"/>
  <c r="B26" i="1"/>
  <c r="D15" i="1"/>
  <c r="D16" i="1"/>
  <c r="D17" i="1"/>
  <c r="D18" i="1"/>
  <c r="D19" i="1"/>
  <c r="D21" i="1"/>
  <c r="D22" i="1"/>
  <c r="D24" i="1"/>
  <c r="D25" i="1"/>
  <c r="D14" i="1"/>
  <c r="C13" i="1" l="1"/>
  <c r="D13" i="1" l="1"/>
  <c r="C9" i="1"/>
  <c r="D9" i="1" s="1"/>
  <c r="E26" i="1" s="1"/>
  <c r="C26" i="1" l="1"/>
</calcChain>
</file>

<file path=xl/sharedStrings.xml><?xml version="1.0" encoding="utf-8"?>
<sst xmlns="http://schemas.openxmlformats.org/spreadsheetml/2006/main" count="32" uniqueCount="32">
  <si>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</si>
  <si>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</si>
  <si>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</si>
  <si>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</si>
  <si>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</si>
  <si>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</si>
  <si>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</si>
  <si>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</si>
  <si>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</si>
  <si>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</si>
  <si>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</si>
  <si>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</si>
  <si>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</si>
  <si>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</si>
  <si>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</si>
  <si>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</si>
  <si>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</si>
  <si>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</si>
  <si>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</si>
  <si>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 xml:space="preserve">Утверждено </t>
  </si>
  <si>
    <t>Изменение</t>
  </si>
  <si>
    <t xml:space="preserve">                                                                                                    </t>
  </si>
  <si>
    <t xml:space="preserve">                                                                                                     </t>
  </si>
  <si>
    <t>к Решению Думы ЗАТО Северск</t>
  </si>
  <si>
    <t>«Приложение 5</t>
  </si>
  <si>
    <t>Основные параметры бюджета ЗАТО Северск на 2021 год</t>
  </si>
  <si>
    <r>
      <t xml:space="preserve">от   </t>
    </r>
    <r>
      <rPr>
        <u/>
        <sz val="12"/>
        <color indexed="8"/>
        <rFont val="Times New Roman"/>
        <family val="1"/>
        <charset val="204"/>
      </rPr>
      <t xml:space="preserve"> 10.12.2020 </t>
    </r>
    <r>
      <rPr>
        <sz val="12"/>
        <color indexed="8"/>
        <rFont val="Times New Roman"/>
        <family val="1"/>
        <charset val="204"/>
      </rPr>
      <t xml:space="preserve">       № </t>
    </r>
    <r>
      <rPr>
        <u/>
        <sz val="12"/>
        <color indexed="8"/>
        <rFont val="Times New Roman"/>
        <family val="1"/>
        <charset val="204"/>
      </rPr>
      <t xml:space="preserve">5/1   </t>
    </r>
  </si>
  <si>
    <t>Кириллова Ольга Николаевна</t>
  </si>
  <si>
    <t>77 38 60</t>
  </si>
  <si>
    <t>Утверждено 
с учетом изменений</t>
  </si>
  <si>
    <t xml:space="preserve">      Здравоохранение</t>
  </si>
  <si>
    <t xml:space="preserve"> -118 078,91;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</si>
</sst>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3" fillId="0" borderId="1" xfId="2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2" applyFont="1"/>
    <xf numFmtId="0" fontId="5" fillId="0" borderId="0" xfId="0" applyFont="1" applyAlignment="1">
      <alignment horizontal="left"/>
    </xf>
    <xf numFmtId="4" fontId="3" fillId="0" borderId="2" xfId="3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6" fillId="0" borderId="0" xfId="0" applyNumberFormat="1" applyFont="1"/>
    <xf numFmtId="4" fontId="3" fillId="2" borderId="2" xfId="2" applyNumberFormat="1" applyFont="1" applyFill="1" applyBorder="1" applyAlignment="1">
      <alignment horizontal="right" vertical="center" wrapText="1"/>
    </xf>
    <xf numFmtId="4" fontId="4" fillId="2" borderId="2" xfId="2" applyNumberFormat="1" applyFont="1" applyFill="1" applyBorder="1" applyAlignment="1">
      <alignment horizontal="right" vertical="center" wrapText="1"/>
    </xf>
    <xf numFmtId="4" fontId="3" fillId="2" borderId="2" xfId="3" applyNumberFormat="1" applyFont="1" applyFill="1" applyBorder="1" applyAlignment="1">
      <alignment horizontal="right" vertical="center"/>
    </xf>
    <xf numFmtId="4" fontId="3" fillId="0" borderId="2" xfId="2" applyNumberFormat="1" applyFont="1" applyFill="1" applyBorder="1" applyAlignment="1">
      <alignment vertical="center" wrapText="1"/>
    </xf>
    <xf numFmtId="4" fontId="3" fillId="2" borderId="2" xfId="3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14" fontId="3" fillId="2" borderId="0" xfId="0" applyNumberFormat="1" applyFont="1" applyFill="1" applyAlignment="1">
      <alignment horizontal="left" vertical="center"/>
    </xf>
    <xf numFmtId="0" fontId="3" fillId="0" borderId="3" xfId="2" applyFont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3" fillId="0" borderId="2" xfId="2" applyFont="1" applyBorder="1" applyAlignment="1">
      <alignment horizontal="center" vertical="top" wrapText="1"/>
    </xf>
    <xf numFmtId="0" fontId="6" fillId="0" borderId="2" xfId="0" applyFont="1" applyBorder="1" applyAlignment="1"/>
    <xf numFmtId="0" fontId="4" fillId="0" borderId="0" xfId="2" applyFont="1" applyAlignment="1">
      <alignment horizontal="center" wrapText="1"/>
    </xf>
    <xf numFmtId="0" fontId="6" fillId="0" borderId="0" xfId="0" applyFont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98" Type="http://schemas.openxmlformats.org/officeDocument/2006/relationships/revisionLog" Target="revisionLog11.xml"/><Relationship Id="rId109" Type="http://schemas.openxmlformats.org/officeDocument/2006/relationships/revisionLog" Target="revisionLog12.xml"/><Relationship Id="rId117" Type="http://schemas.openxmlformats.org/officeDocument/2006/relationships/revisionLog" Target="revisionLog7.xml"/><Relationship Id="rId97" Type="http://schemas.openxmlformats.org/officeDocument/2006/relationships/revisionLog" Target="revisionLog111.xml"/><Relationship Id="rId104" Type="http://schemas.openxmlformats.org/officeDocument/2006/relationships/revisionLog" Target="revisionLog121.xml"/><Relationship Id="rId112" Type="http://schemas.openxmlformats.org/officeDocument/2006/relationships/revisionLog" Target="revisionLog13.xml"/><Relationship Id="rId103" Type="http://schemas.openxmlformats.org/officeDocument/2006/relationships/revisionLog" Target="revisionLog1211.xml"/><Relationship Id="rId108" Type="http://schemas.openxmlformats.org/officeDocument/2006/relationships/revisionLog" Target="revisionLog131.xml"/><Relationship Id="rId116" Type="http://schemas.openxmlformats.org/officeDocument/2006/relationships/revisionLog" Target="revisionLog14.xml"/><Relationship Id="rId96" Type="http://schemas.openxmlformats.org/officeDocument/2006/relationships/revisionLog" Target="revisionLog1111.xml"/><Relationship Id="rId107" Type="http://schemas.openxmlformats.org/officeDocument/2006/relationships/revisionLog" Target="revisionLog1311.xml"/><Relationship Id="rId111" Type="http://schemas.openxmlformats.org/officeDocument/2006/relationships/revisionLog" Target="revisionLog5.xml"/><Relationship Id="rId102" Type="http://schemas.openxmlformats.org/officeDocument/2006/relationships/revisionLog" Target="revisionLog12111.xml"/><Relationship Id="rId110" Type="http://schemas.openxmlformats.org/officeDocument/2006/relationships/revisionLog" Target="revisionLog4.xml"/><Relationship Id="rId115" Type="http://schemas.openxmlformats.org/officeDocument/2006/relationships/revisionLog" Target="revisionLog6.xml"/><Relationship Id="rId95" Type="http://schemas.openxmlformats.org/officeDocument/2006/relationships/revisionLog" Target="revisionLog2.xml"/><Relationship Id="rId106" Type="http://schemas.openxmlformats.org/officeDocument/2006/relationships/revisionLog" Target="revisionLog13111.xml"/><Relationship Id="rId114" Type="http://schemas.openxmlformats.org/officeDocument/2006/relationships/revisionLog" Target="revisionLog141.xml"/><Relationship Id="rId119" Type="http://schemas.openxmlformats.org/officeDocument/2006/relationships/revisionLog" Target="revisionLog8.xml"/><Relationship Id="rId94" Type="http://schemas.openxmlformats.org/officeDocument/2006/relationships/revisionLog" Target="revisionLog11111.xml"/><Relationship Id="rId99" Type="http://schemas.openxmlformats.org/officeDocument/2006/relationships/revisionLog" Target="revisionLog121111.xml"/><Relationship Id="rId101" Type="http://schemas.openxmlformats.org/officeDocument/2006/relationships/revisionLog" Target="revisionLog131111.xml"/><Relationship Id="rId100" Type="http://schemas.openxmlformats.org/officeDocument/2006/relationships/revisionLog" Target="revisionLog1311111.xml"/><Relationship Id="rId105" Type="http://schemas.openxmlformats.org/officeDocument/2006/relationships/revisionLog" Target="revisionLog3.xml"/><Relationship Id="rId113" Type="http://schemas.openxmlformats.org/officeDocument/2006/relationships/revisionLog" Target="revisionLog1411.xml"/><Relationship Id="rId11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2CAA573-A1C3-42EF-961F-D4965E6F825E}" diskRevisions="1" revisionId="683" version="109">
  <header guid="{2A50C811-0678-4A1E-AF74-B3CC23ED42E1}" dateTime="2021-12-01T12:12:16" maxSheetId="4" userName="Парфененко А.В." r:id="rId94" minRId="559" maxRId="602">
    <sheetIdMap count="3">
      <sheetId val="1"/>
      <sheetId val="2"/>
      <sheetId val="3"/>
    </sheetIdMap>
  </header>
  <header guid="{1B624818-87E0-4492-9EAC-12C3C30CCED7}" dateTime="2021-12-01T12:13:10" maxSheetId="4" userName="Парфененко А.В." r:id="rId95" minRId="603">
    <sheetIdMap count="3">
      <sheetId val="1"/>
      <sheetId val="2"/>
      <sheetId val="3"/>
    </sheetIdMap>
  </header>
  <header guid="{4929A80A-794C-4446-9160-90184C29C17A}" dateTime="2021-12-01T12:14:23" maxSheetId="4" userName="Чумакова С.А." r:id="rId96" minRId="604" maxRId="652">
    <sheetIdMap count="3">
      <sheetId val="1"/>
      <sheetId val="2"/>
      <sheetId val="3"/>
    </sheetIdMap>
    <reviewedList count="9">
      <reviewed rId="604"/>
      <reviewed rId="605"/>
      <reviewed rId="606"/>
      <reviewed rId="607"/>
      <reviewed rId="608"/>
      <reviewed rId="609"/>
      <reviewed rId="610"/>
      <reviewed rId="611"/>
      <reviewed rId="612"/>
    </reviewedList>
  </header>
  <header guid="{BF0B23F8-2738-4EA0-BB8A-888A675B1179}" dateTime="2021-12-01T12:15:59" maxSheetId="4" userName="Чумакова С.А." r:id="rId97">
    <sheetIdMap count="3">
      <sheetId val="1"/>
      <sheetId val="2"/>
      <sheetId val="3"/>
    </sheetIdMap>
  </header>
  <header guid="{233E2730-3408-4B24-85DE-632E9F5F3E43}" dateTime="2021-12-01T12:16:00" maxSheetId="4" userName="Чумакова С.А." r:id="rId98">
    <sheetIdMap count="3">
      <sheetId val="1"/>
      <sheetId val="2"/>
      <sheetId val="3"/>
    </sheetIdMap>
  </header>
  <header guid="{3794034A-72B8-411E-85E4-15178EF02506}" dateTime="2021-12-01T12:16:17" maxSheetId="4" userName="Чумакова С.А." r:id="rId99">
    <sheetIdMap count="3">
      <sheetId val="1"/>
      <sheetId val="2"/>
      <sheetId val="3"/>
    </sheetIdMap>
  </header>
  <header guid="{7D4B1972-7D93-42F7-B84A-7512AB1D9BB0}" dateTime="2021-12-01T12:16:42" maxSheetId="4" userName="Чумакова С.А." r:id="rId100">
    <sheetIdMap count="3">
      <sheetId val="1"/>
      <sheetId val="2"/>
      <sheetId val="3"/>
    </sheetIdMap>
  </header>
  <header guid="{761706BE-6F40-4344-BB99-9E005DCDA3D6}" dateTime="2021-12-01T12:17:11" maxSheetId="4" userName="Чумакова С.А." r:id="rId101">
    <sheetIdMap count="3">
      <sheetId val="1"/>
      <sheetId val="2"/>
      <sheetId val="3"/>
    </sheetIdMap>
  </header>
  <header guid="{573B6F48-9CD5-4F19-9560-133704558A98}" dateTime="2021-12-01T12:18:24" maxSheetId="4" userName="Чумакова С.А." r:id="rId102" minRId="659" maxRId="660">
    <sheetIdMap count="3">
      <sheetId val="1"/>
      <sheetId val="2"/>
      <sheetId val="3"/>
    </sheetIdMap>
  </header>
  <header guid="{2165A981-2808-4CD1-8757-98EAA29211D4}" dateTime="2021-12-01T12:18:30" maxSheetId="4" userName="Чумакова С.А." r:id="rId103">
    <sheetIdMap count="3">
      <sheetId val="1"/>
      <sheetId val="2"/>
      <sheetId val="3"/>
    </sheetIdMap>
  </header>
  <header guid="{728FB001-6FD1-4000-B318-6D8EEDB8D75F}" dateTime="2021-12-01T12:18:54" maxSheetId="4" userName="Чумакова С.А." r:id="rId104">
    <sheetIdMap count="3">
      <sheetId val="1"/>
      <sheetId val="2"/>
      <sheetId val="3"/>
    </sheetIdMap>
  </header>
  <header guid="{3664C99A-883B-4946-934A-57035D2A8E96}" dateTime="2021-12-01T12:26:36" maxSheetId="4" userName="Парфененко А.В." r:id="rId105" minRId="664">
    <sheetIdMap count="3">
      <sheetId val="1"/>
      <sheetId val="2"/>
      <sheetId val="3"/>
    </sheetIdMap>
  </header>
  <header guid="{FD236710-53F4-42B3-8A0F-69B4EE48AF22}" dateTime="2021-12-01T14:56:19" maxSheetId="4" userName="Шурыгина С.В." r:id="rId106" minRId="665">
    <sheetIdMap count="3">
      <sheetId val="1"/>
      <sheetId val="2"/>
      <sheetId val="3"/>
    </sheetIdMap>
  </header>
  <header guid="{2C01084A-FDE2-46DA-8787-E4E59E3389A5}" dateTime="2021-12-01T15:03:19" maxSheetId="4" userName="Чумакова С.А." r:id="rId107">
    <sheetIdMap count="3">
      <sheetId val="1"/>
      <sheetId val="2"/>
      <sheetId val="3"/>
    </sheetIdMap>
  </header>
  <header guid="{37F3DC74-9EC2-4BF8-A4E2-5A48A7514197}" dateTime="2021-12-06T16:33:35" maxSheetId="4" userName="Чумакова С.А." r:id="rId108" minRId="667" maxRId="671">
    <sheetIdMap count="3">
      <sheetId val="1"/>
      <sheetId val="2"/>
      <sheetId val="3"/>
    </sheetIdMap>
  </header>
  <header guid="{FA6E95B7-1507-4377-9AC3-526F3BCC84B8}" dateTime="2021-12-06T16:33:52" maxSheetId="4" userName="Чумакова С.А." r:id="rId109">
    <sheetIdMap count="3">
      <sheetId val="1"/>
      <sheetId val="2"/>
      <sheetId val="3"/>
    </sheetIdMap>
  </header>
  <header guid="{C6AB676D-EE87-426D-8AB0-3AF1AA45C08F}" dateTime="2021-12-07T09:07:40" maxSheetId="4" userName="Чеснокова Е.В." r:id="rId110" minRId="672" maxRId="673">
    <sheetIdMap count="3">
      <sheetId val="1"/>
      <sheetId val="2"/>
      <sheetId val="3"/>
    </sheetIdMap>
  </header>
  <header guid="{1890F70D-40AD-4A60-B710-23B8BB5DC513}" dateTime="2021-12-07T10:38:03" maxSheetId="4" userName="Чеснокова Е.В." r:id="rId111" minRId="674">
    <sheetIdMap count="3">
      <sheetId val="1"/>
      <sheetId val="2"/>
      <sheetId val="3"/>
    </sheetIdMap>
  </header>
  <header guid="{0D4BA6AE-C719-4619-880E-CE99A9B0F327}" dateTime="2021-12-07T10:41:30" maxSheetId="4" userName="Чумакова С.А." r:id="rId112" minRId="675" maxRId="676">
    <sheetIdMap count="3">
      <sheetId val="1"/>
      <sheetId val="2"/>
      <sheetId val="3"/>
    </sheetIdMap>
  </header>
  <header guid="{C6F964E6-FCCD-4E35-8DF8-1C2D1349D98D}" dateTime="2021-12-07T10:42:33" maxSheetId="4" userName="Чумакова С.А." r:id="rId113" minRId="677">
    <sheetIdMap count="3">
      <sheetId val="1"/>
      <sheetId val="2"/>
      <sheetId val="3"/>
    </sheetIdMap>
  </header>
  <header guid="{E738DBC5-8AAE-4207-9A5B-D08E6479ED2E}" dateTime="2021-12-07T10:42:46" maxSheetId="4" userName="Чумакова С.А." r:id="rId114" minRId="678">
    <sheetIdMap count="3">
      <sheetId val="1"/>
      <sheetId val="2"/>
      <sheetId val="3"/>
    </sheetIdMap>
  </header>
  <header guid="{918C7211-E2FE-4F92-80AF-23723E3178AF}" dateTime="2021-12-07T11:38:16" maxSheetId="4" userName="Чеснокова Е.В." r:id="rId115">
    <sheetIdMap count="3">
      <sheetId val="1"/>
      <sheetId val="2"/>
      <sheetId val="3"/>
    </sheetIdMap>
  </header>
  <header guid="{5DE344BE-30C9-4CFC-AA3E-262778454675}" dateTime="2021-12-07T12:06:37" maxSheetId="4" userName="Чумакова С.А." r:id="rId116" minRId="679">
    <sheetIdMap count="3">
      <sheetId val="1"/>
      <sheetId val="2"/>
      <sheetId val="3"/>
    </sheetIdMap>
  </header>
  <header guid="{AD4CD83B-3919-4ED3-AF32-AAED6DB98BAA}" dateTime="2021-12-07T13:11:41" maxSheetId="4" userName="Чеснокова Е.В." r:id="rId117" minRId="680">
    <sheetIdMap count="3">
      <sheetId val="1"/>
      <sheetId val="2"/>
      <sheetId val="3"/>
    </sheetIdMap>
  </header>
  <header guid="{D42EEA33-D47A-4BD0-9F5C-D98BDED9EBFE}" dateTime="2021-12-07T15:00:21" maxSheetId="4" userName="Чумакова С.А." r:id="rId118" minRId="681">
    <sheetIdMap count="3">
      <sheetId val="1"/>
      <sheetId val="2"/>
      <sheetId val="3"/>
    </sheetIdMap>
  </header>
  <header guid="{E2CAA573-A1C3-42EF-961F-D4965E6F825E}" dateTime="2021-12-09T15:43:50" maxSheetId="4" userName="Kologrivova" r:id="rId119" minRId="68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A60">
    <dxf>
      <fill>
        <patternFill>
          <bgColor theme="0"/>
        </patternFill>
      </fill>
    </dxf>
  </rfmt>
  <rcc rId="681" sId="1" numFmtId="19">
    <oc r="A60">
      <v>44531</v>
    </oc>
    <nc r="A60">
      <v>44539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604" ua="1" sId="1" dxf="1">
    <nc r="B14">
      <v>345153.45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ft rId="564" ua="1" sheetId="1"/>
  <rcc rId="605" ua="1" sId="1" dxf="1">
    <nc r="B16">
      <v>25828.87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ft rId="565" ua="1" sheetId="1"/>
  <rcc rId="606" ua="1" sId="1" dxf="1">
    <nc r="B17">
      <v>568578.16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ft rId="566" ua="1" sheetId="1"/>
  <rcc rId="607" ua="1" sId="1" dxf="1">
    <nc r="B18">
      <v>414204.13000000006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ft rId="567" ua="1" sheetId="1"/>
  <rcc rId="608" ua="1" sId="1" dxf="1">
    <nc r="B19">
      <v>293.2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ft rId="568" ua="1" sheetId="1"/>
  <rcc rId="609" ua="1" sId="1" dxf="1">
    <nc r="B20">
      <v>2770977.6399999997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ft rId="569" ua="1" sheetId="1"/>
  <rcc rId="610" ua="1" sId="1" dxf="1">
    <nc r="B21">
      <v>404987.06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ft rId="570" ua="1" sheetId="1"/>
  <rcc rId="611" ua="1" sId="1" dxf="1">
    <nc r="B22">
      <v>118210.14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ft rId="571" ua="1" sheetId="1"/>
  <rcc rId="612" ua="1" sId="1" dxf="1">
    <nc r="B23">
      <v>247953.97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ft rId="572" ua="1" sheetId="1"/>
  <rcc rId="613" sId="1" odxf="1" s="1" dxf="1">
    <oc r="C25">
      <f>C9-C13</f>
    </oc>
    <nc r="C25">
      <f>C9-C13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horizontal="right" readingOrder="0"/>
    </ndxf>
  </rcc>
  <rcc rId="614" sId="1">
    <oc r="C13">
      <f>SUM(C14:C24)</f>
    </oc>
    <nc r="C13">
      <f>SUM(C14:C24)</f>
    </nc>
  </rcc>
  <rfmt sheetId="1" sqref="D14" start="0" length="0">
    <dxf>
      <font>
        <sz val="12"/>
        <color theme="1"/>
        <name val="Times New Roman"/>
        <scheme val="none"/>
      </font>
      <fill>
        <patternFill patternType="solid">
          <bgColor theme="0"/>
        </patternFill>
      </fill>
    </dxf>
  </rfmt>
  <rfmt sheetId="1" sqref="D15" start="0" length="0">
    <dxf>
      <font>
        <sz val="12"/>
        <color theme="1"/>
        <name val="Times New Roman"/>
        <scheme val="none"/>
      </font>
      <fill>
        <patternFill patternType="solid">
          <bgColor theme="0"/>
        </patternFill>
      </fill>
    </dxf>
  </rfmt>
  <rfmt sheetId="1" sqref="D16" start="0" length="0">
    <dxf>
      <font>
        <sz val="12"/>
        <color theme="1"/>
        <name val="Times New Roman"/>
        <scheme val="none"/>
      </font>
      <fill>
        <patternFill patternType="solid">
          <bgColor theme="0"/>
        </patternFill>
      </fill>
    </dxf>
  </rfmt>
  <rfmt sheetId="1" sqref="D17" start="0" length="0">
    <dxf>
      <font>
        <sz val="12"/>
        <color theme="1"/>
        <name val="Times New Roman"/>
        <scheme val="none"/>
      </font>
      <fill>
        <patternFill patternType="solid">
          <bgColor theme="0"/>
        </patternFill>
      </fill>
    </dxf>
  </rfmt>
  <rfmt sheetId="1" sqref="D18" start="0" length="0">
    <dxf>
      <font>
        <sz val="12"/>
        <color theme="1"/>
        <name val="Times New Roman"/>
        <scheme val="none"/>
      </font>
      <fill>
        <patternFill patternType="solid">
          <bgColor theme="0"/>
        </patternFill>
      </fill>
    </dxf>
  </rfmt>
  <rfmt sheetId="1" sqref="D19" start="0" length="0">
    <dxf>
      <font>
        <sz val="12"/>
        <color theme="1"/>
        <name val="Times New Roman"/>
        <scheme val="none"/>
      </font>
      <fill>
        <patternFill patternType="solid">
          <bgColor theme="0"/>
        </patternFill>
      </fill>
    </dxf>
  </rfmt>
  <rfmt sheetId="1" sqref="D20" start="0" length="0">
    <dxf>
      <font>
        <sz val="12"/>
        <color theme="1"/>
        <name val="Times New Roman"/>
        <scheme val="none"/>
      </font>
      <fill>
        <patternFill patternType="solid">
          <bgColor theme="0"/>
        </patternFill>
      </fill>
    </dxf>
  </rfmt>
  <rfmt sheetId="1" sqref="D21" start="0" length="0">
    <dxf>
      <font>
        <sz val="12"/>
        <color theme="1"/>
        <name val="Times New Roman"/>
        <scheme val="none"/>
      </font>
      <fill>
        <patternFill patternType="solid">
          <bgColor theme="0"/>
        </patternFill>
      </fill>
    </dxf>
  </rfmt>
  <rfmt sheetId="1" sqref="D22" start="0" length="0">
    <dxf>
      <font>
        <sz val="12"/>
        <color theme="1"/>
        <name val="Times New Roman"/>
        <scheme val="none"/>
      </font>
      <fill>
        <patternFill patternType="solid">
          <bgColor theme="0"/>
        </patternFill>
      </fill>
    </dxf>
  </rfmt>
  <rfmt sheetId="1" sqref="D23" start="0" length="0">
    <dxf>
      <font>
        <sz val="12"/>
        <color theme="1"/>
        <name val="Times New Roman"/>
        <scheme val="none"/>
      </font>
      <fill>
        <patternFill patternType="solid">
          <bgColor theme="0"/>
        </patternFill>
      </fill>
    </dxf>
  </rfmt>
  <rfmt sheetId="1" sqref="D24" start="0" length="0">
    <dxf>
      <font>
        <sz val="12"/>
        <color theme="1"/>
        <name val="Times New Roman"/>
        <scheme val="none"/>
      </font>
      <fill>
        <patternFill patternType="solid">
          <bgColor theme="0"/>
        </patternFill>
      </fill>
    </dxf>
  </rfmt>
  <rcc rId="615" sId="1" numFmtId="4">
    <oc r="C14">
      <v>971.84</v>
    </oc>
    <nc r="C14">
      <v>631.92999999999995</v>
    </nc>
  </rcc>
  <rcft rId="573" sheetId="1"/>
  <rcc rId="616" sId="1" numFmtId="4">
    <nc r="C15">
      <v>-79.11</v>
    </nc>
  </rcc>
  <rcc rId="617" sId="1" numFmtId="4">
    <oc r="C16">
      <v>-11.9</v>
    </oc>
    <nc r="C16">
      <v>92.1</v>
    </nc>
  </rcc>
  <rcft rId="574" sheetId="1"/>
  <rcc rId="618" sId="1" numFmtId="4">
    <oc r="C17">
      <v>18525.36</v>
    </oc>
    <nc r="C17">
      <v>567.67999999999995</v>
    </nc>
  </rcc>
  <rcft rId="575" sheetId="1"/>
  <rcc rId="619" sId="1" numFmtId="4">
    <oc r="C18">
      <v>13753.74</v>
    </oc>
    <nc r="C18">
      <v>7911.84</v>
    </nc>
  </rcc>
  <rcft rId="576" sheetId="1"/>
  <rcc rId="620" sId="1" numFmtId="4">
    <oc r="C20">
      <v>6659.05</v>
    </oc>
    <nc r="C20">
      <v>56421.77</v>
    </nc>
  </rcc>
  <rcft rId="578" sheetId="1"/>
  <rcc rId="621" sId="1" numFmtId="4">
    <oc r="C21">
      <v>-239.72</v>
    </oc>
    <nc r="C21">
      <v>18000.72</v>
    </nc>
  </rcc>
  <rcft rId="579" sheetId="1"/>
  <rrc rId="622" sId="1" ref="A22:XFD22" action="insertRow"/>
  <rcc rId="623" sId="1">
    <nc r="A22" t="inlineStr">
      <is>
        <t xml:space="preserve">      Здравоохранение</t>
      </is>
    </nc>
  </rcc>
  <rcc rId="624" sId="1" numFmtId="4">
    <nc r="C22">
      <v>350</v>
    </nc>
  </rcc>
  <rcc rId="625" sId="1" numFmtId="4">
    <oc r="C23">
      <v>1995.83</v>
    </oc>
    <nc r="C23">
      <v>10503.52</v>
    </nc>
  </rcc>
  <rcft rId="580" sheetId="1"/>
  <rcc rId="626" sId="1" numFmtId="4">
    <oc r="C24">
      <v>-3702.15</v>
    </oc>
    <nc r="C24">
      <v>406.2</v>
    </nc>
  </rcc>
  <rcft rId="581" sheetId="1"/>
  <rcc rId="627" sId="1" numFmtId="4">
    <nc r="C25">
      <v>-3242.83</v>
    </nc>
  </rcc>
  <rm rId="628" sheetId="1" source="F22:F24" destination="B23:B25" sourceSheetId="1">
    <undo index="0" exp="ref" v="1" dr="B25" r="D25" sId="1"/>
    <undo index="0" exp="ref" v="1" dr="B24" r="D24" sId="1"/>
    <undo index="0" exp="ref" v="1" dr="B23" r="D23" sId="1"/>
    <rcc rId="0" sId="1" dxf="1" numFmtId="4">
      <nc r="B23">
        <v>118210.14</v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4">
        <v>247953.97</v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5">
        <v>17881.740000000002</v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ft rId="572" sheetId="1"/>
  <rcft rId="571" sheetId="1"/>
  <rfmt sheetId="1" sqref="B23:B25">
    <dxf>
      <numFmt numFmtId="4" formatCode="#,##0.00"/>
    </dxf>
  </rfmt>
  <rm rId="629" sheetId="1" source="F14:F21" destination="B14:B21" sourceSheetId="1">
    <undo index="0" exp="ref" v="1" dr="B21" r="D21" sId="1"/>
    <undo index="0" exp="ref" v="1" dr="B20" r="D20" sId="1"/>
    <undo index="0" exp="ref" v="1" dr="B19" r="D19" sId="1"/>
    <undo index="0" exp="ref" v="1" dr="B18" r="D18" sId="1"/>
    <undo index="0" exp="ref" v="1" dr="B17" r="D17" sId="1"/>
    <undo index="0" exp="ref" v="1" dr="B16" r="D16" sId="1"/>
    <undo index="0" exp="ref" v="1" dr="B15" r="D15" sId="1"/>
    <undo index="0" exp="ref" v="1" dr="B14" r="D14" sId="1"/>
    <rcc rId="0" sId="1" dxf="1" numFmtId="4">
      <nc r="B14">
        <v>345153.45</v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>
        <v>79.11</v>
      </nc>
      <ndxf>
        <font>
          <sz val="12"/>
          <color theme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6">
        <v>25828.87</v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7">
        <v>568578.16</v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8">
        <v>414204.13000000006</v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9">
        <v>293.2</v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0">
        <v>2770977.6399999997</v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1">
        <v>404987.06</v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ft rId="570" sheetId="1"/>
  <rcft rId="569" sheetId="1"/>
  <rcft rId="568" sheetId="1"/>
  <rcft rId="567" sheetId="1"/>
  <rcft rId="566" sheetId="1"/>
  <rcft rId="565" sheetId="1"/>
  <rcft rId="564" sheetId="1"/>
  <rcc rId="630" sId="1">
    <oc r="D14">
      <f>B14+C14</f>
    </oc>
    <nc r="D14">
      <f>B14+C14</f>
    </nc>
  </rcc>
  <rcft rId="592" sheetId="1"/>
  <rcc rId="631" sId="1">
    <oc r="D15">
      <f>B15+C15</f>
    </oc>
    <nc r="D15">
      <f>B15+C15</f>
    </nc>
  </rcc>
  <rcft rId="593" sheetId="1"/>
  <rcc rId="632" sId="1">
    <oc r="D16">
      <f>B16+C16</f>
    </oc>
    <nc r="D16">
      <f>B16+C16</f>
    </nc>
  </rcc>
  <rcft rId="594" sheetId="1"/>
  <rcc rId="633" sId="1">
    <oc r="D17">
      <f>B17+C17</f>
    </oc>
    <nc r="D17">
      <f>B17+C17</f>
    </nc>
  </rcc>
  <rcft rId="595" sheetId="1"/>
  <rcc rId="634" sId="1">
    <oc r="D18">
      <f>B18+C18</f>
    </oc>
    <nc r="D18">
      <f>B18+C18</f>
    </nc>
  </rcc>
  <rcft rId="596" sheetId="1"/>
  <rcc rId="635" sId="1">
    <oc r="D19">
      <f>B19+C19</f>
    </oc>
    <nc r="D19">
      <f>B19+C19</f>
    </nc>
  </rcc>
  <rcft rId="597" sheetId="1"/>
  <rcc rId="636" sId="1">
    <oc r="D20">
      <f>B20+C20</f>
    </oc>
    <nc r="D20">
      <f>B20+C20</f>
    </nc>
  </rcc>
  <rcft rId="598" sheetId="1"/>
  <rcc rId="637" sId="1">
    <oc r="D21">
      <f>B21+C21</f>
    </oc>
    <nc r="D21">
      <f>B21+C21</f>
    </nc>
  </rcc>
  <rcft rId="599" sheetId="1"/>
  <rcc rId="638" sId="1">
    <nc r="D22">
      <f>B22+C22</f>
    </nc>
  </rcc>
  <rcc rId="639" sId="1">
    <oc r="D23">
      <f>B22+C22</f>
    </oc>
    <nc r="D23">
      <f>B23+C23</f>
    </nc>
  </rcc>
  <rcft rId="600" sheetId="1"/>
  <rcc rId="640" sId="1">
    <oc r="D24">
      <f>B23+C23</f>
    </oc>
    <nc r="D24">
      <f>B24+C24</f>
    </nc>
  </rcc>
  <rcft rId="601" sheetId="1"/>
  <rcc rId="641" sId="1">
    <oc r="D25">
      <f>B24+C24</f>
    </oc>
    <nc r="D25">
      <f>B25+C25</f>
    </nc>
  </rcc>
  <rcft rId="602" sheetId="1"/>
  <rfmt sheetId="1" sqref="B13:B26" start="0" length="0">
    <dxf>
      <border>
        <left style="thin">
          <color indexed="64"/>
        </left>
      </border>
    </dxf>
  </rfmt>
  <rcc rId="642" sId="1" odxf="1" s="1" dxf="1" numFmtId="4">
    <nc r="B14">
      <v>346125.29000000004</v>
    </nc>
    <ndxf>
      <font>
        <sz val="12"/>
        <color auto="1"/>
        <name val="Times New Roman"/>
        <scheme val="none"/>
      </font>
      <numFmt numFmtId="4" formatCode="#,##0.00"/>
      <alignment horizontal="right" vertical="center" readingOrder="0"/>
    </ndxf>
  </rcc>
  <rcc rId="643" sId="1" odxf="1" s="1" dxf="1" numFmtId="4">
    <nc r="B15">
      <v>79.11</v>
    </nc>
    <ndxf>
      <font>
        <sz val="12"/>
        <color auto="1"/>
        <name val="Times New Roman"/>
        <scheme val="none"/>
      </font>
      <numFmt numFmtId="4" formatCode="#,##0.00"/>
      <alignment horizontal="right" vertical="center" readingOrder="0"/>
    </ndxf>
  </rcc>
  <rcc rId="644" sId="1" odxf="1" s="1" dxf="1" numFmtId="4">
    <nc r="B16">
      <v>25816.969999999998</v>
    </nc>
    <ndxf>
      <font>
        <sz val="12"/>
        <color auto="1"/>
        <name val="Times New Roman"/>
        <scheme val="none"/>
      </font>
      <numFmt numFmtId="4" formatCode="#,##0.00"/>
      <alignment horizontal="right" vertical="center" readingOrder="0"/>
    </ndxf>
  </rcc>
  <rcc rId="645" sId="1" odxf="1" s="1" dxf="1" numFmtId="4">
    <nc r="B17">
      <v>587103.52</v>
    </nc>
    <ndxf>
      <font>
        <sz val="12"/>
        <color auto="1"/>
        <name val="Times New Roman"/>
        <scheme val="none"/>
      </font>
      <numFmt numFmtId="4" formatCode="#,##0.00"/>
      <alignment horizontal="right" vertical="center" readingOrder="0"/>
    </ndxf>
  </rcc>
  <rcc rId="646" sId="1" odxf="1" s="1" dxf="1" numFmtId="4">
    <nc r="B18">
      <v>427957.87000000005</v>
    </nc>
    <ndxf>
      <font>
        <sz val="12"/>
        <color auto="1"/>
        <name val="Times New Roman"/>
        <scheme val="none"/>
      </font>
      <numFmt numFmtId="4" formatCode="#,##0.00"/>
      <alignment horizontal="right" vertical="center" readingOrder="0"/>
    </ndxf>
  </rcc>
  <rcc rId="647" sId="1" odxf="1" s="1" dxf="1" numFmtId="4">
    <nc r="B19">
      <v>248.91</v>
    </nc>
    <ndxf>
      <font>
        <sz val="12"/>
        <color auto="1"/>
        <name val="Times New Roman"/>
        <scheme val="none"/>
      </font>
      <numFmt numFmtId="4" formatCode="#,##0.00"/>
      <alignment horizontal="right" vertical="center" readingOrder="0"/>
    </ndxf>
  </rcc>
  <rcc rId="648" sId="1" odxf="1" s="1" dxf="1" numFmtId="4">
    <nc r="B20">
      <v>2777636.6899999995</v>
    </nc>
    <ndxf>
      <font>
        <sz val="12"/>
        <color auto="1"/>
        <name val="Times New Roman"/>
        <scheme val="none"/>
      </font>
      <numFmt numFmtId="4" formatCode="#,##0.00"/>
      <alignment horizontal="right" vertical="center" readingOrder="0"/>
    </ndxf>
  </rcc>
  <rcc rId="649" sId="1" odxf="1" s="1" dxf="1" numFmtId="4">
    <nc r="B21">
      <v>404747.34</v>
    </nc>
    <ndxf>
      <font>
        <sz val="12"/>
        <color auto="1"/>
        <name val="Times New Roman"/>
        <scheme val="none"/>
      </font>
      <numFmt numFmtId="4" formatCode="#,##0.00"/>
      <alignment horizontal="right" vertical="center" readingOrder="0"/>
    </ndxf>
  </rcc>
  <rfmt sheetId="1" s="1" sqref="B22" start="0" length="0">
    <dxf>
      <alignment horizontal="right" wrapText="0" readingOrder="0"/>
    </dxf>
  </rfmt>
  <rcc rId="650" sId="1" odxf="1" s="1" dxf="1" numFmtId="4">
    <nc r="B23">
      <v>120205.97</v>
    </nc>
    <ndxf>
      <font>
        <sz val="12"/>
        <color auto="1"/>
        <name val="Times New Roman"/>
        <scheme val="none"/>
      </font>
      <alignment horizontal="right" vertical="center" readingOrder="0"/>
    </ndxf>
  </rcc>
  <rcc rId="651" sId="1" odxf="1" s="1" dxf="1" numFmtId="4">
    <nc r="B24">
      <v>244251.82</v>
    </nc>
    <ndxf>
      <font>
        <sz val="12"/>
        <color auto="1"/>
        <name val="Times New Roman"/>
        <scheme val="none"/>
      </font>
      <alignment horizontal="right" vertical="center" readingOrder="0"/>
    </ndxf>
  </rcc>
  <rcc rId="652" sId="1" odxf="1" s="1" dxf="1" numFmtId="4">
    <nc r="B25">
      <v>17881.740000000002</v>
    </nc>
    <ndxf>
      <font>
        <sz val="12"/>
        <color auto="1"/>
        <name val="Times New Roman"/>
        <scheme val="none"/>
      </font>
      <alignment horizontal="right" vertical="center" readingOrder="0"/>
    </ndxf>
  </rc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" sId="1" numFmtId="4">
    <oc r="B9">
      <v>4796068.55</v>
    </oc>
    <nc r="B9">
      <v>4833976.3100000005</v>
    </nc>
  </rcc>
  <rcc rId="560" sId="1" odxf="1" dxf="1" numFmtId="4">
    <oc r="B10">
      <v>1021030.32</v>
    </oc>
    <nc r="B10">
      <v>1045194.19</v>
    </nc>
    <odxf>
      <font>
        <sz val="12"/>
        <name val="Times New Roman"/>
        <scheme val="none"/>
      </font>
      <alignment wrapText="0" readingOrder="0"/>
    </odxf>
    <ndxf>
      <font>
        <sz val="12"/>
        <color theme="1"/>
        <name val="Times New Roman"/>
        <scheme val="none"/>
      </font>
      <alignment wrapText="1" readingOrder="0"/>
    </ndxf>
  </rcc>
  <rcc rId="561" sId="1" odxf="1" dxf="1" numFmtId="4">
    <oc r="B11">
      <v>160203.10999999999</v>
    </oc>
    <nc r="B11">
      <v>149073.07999999999</v>
    </nc>
    <odxf>
      <font>
        <sz val="12"/>
        <name val="Times New Roman"/>
        <scheme val="none"/>
      </font>
      <alignment wrapText="0" readingOrder="0"/>
    </odxf>
    <ndxf>
      <font>
        <sz val="12"/>
        <color theme="1"/>
        <name val="Times New Roman"/>
        <scheme val="none"/>
      </font>
      <alignment wrapText="1" readingOrder="0"/>
    </ndxf>
  </rcc>
  <rcc rId="562" sId="1" odxf="1" dxf="1" numFmtId="4">
    <oc r="B12">
      <v>3614835.12</v>
    </oc>
    <nc r="B12">
      <v>3639709.04</v>
    </nc>
    <odxf>
      <font>
        <sz val="12"/>
        <name val="Times New Roman"/>
        <scheme val="none"/>
      </font>
      <alignment wrapText="0" readingOrder="0"/>
    </odxf>
    <ndxf>
      <font>
        <sz val="12"/>
        <color theme="1"/>
        <name val="Times New Roman"/>
        <scheme val="none"/>
      </font>
      <alignment wrapText="1" readingOrder="0"/>
    </ndxf>
  </rcc>
  <rcc rId="563" sId="1" odxf="1" dxf="1" numFmtId="4">
    <oc r="B13">
      <v>4914147.46</v>
    </oc>
    <nc r="B13">
      <v>4952055.22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64" sId="1" odxf="1" s="1" dxf="1" numFmtId="4">
    <oc r="B14">
      <v>345153.45</v>
    </oc>
    <nc r="B14">
      <v>346125.29000000004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Times New Roman"/>
        <scheme val="none"/>
      </font>
      <alignment horizontal="right" wrapText="0" readingOrder="0"/>
    </ndxf>
  </rcc>
  <rfmt sheetId="1" s="1" sqref="B15" start="0" length="0">
    <dxf>
      <numFmt numFmtId="4" formatCode="#,##0.00"/>
      <alignment horizontal="right" wrapText="0" readingOrder="0"/>
    </dxf>
  </rfmt>
  <rcc rId="565" sId="1" odxf="1" s="1" dxf="1" numFmtId="4">
    <oc r="B16">
      <v>25828.87</v>
    </oc>
    <nc r="B16">
      <v>25816.969999999998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Times New Roman"/>
        <scheme val="none"/>
      </font>
      <alignment horizontal="right" wrapText="0" readingOrder="0"/>
    </ndxf>
  </rcc>
  <rcc rId="566" sId="1" odxf="1" s="1" dxf="1" numFmtId="4">
    <oc r="B17">
      <v>568578.16</v>
    </oc>
    <nc r="B17">
      <v>587103.52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Times New Roman"/>
        <scheme val="none"/>
      </font>
      <alignment horizontal="right" wrapText="0" readingOrder="0"/>
    </ndxf>
  </rcc>
  <rcc rId="567" sId="1" odxf="1" s="1" dxf="1" numFmtId="4">
    <oc r="B18">
      <v>414204.13000000006</v>
    </oc>
    <nc r="B18">
      <v>427957.87000000005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Times New Roman"/>
        <scheme val="none"/>
      </font>
      <alignment horizontal="right" wrapText="0" readingOrder="0"/>
    </ndxf>
  </rcc>
  <rcc rId="568" sId="1" odxf="1" s="1" dxf="1" numFmtId="4">
    <oc r="B19">
      <v>293.2</v>
    </oc>
    <nc r="B19">
      <v>248.91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Times New Roman"/>
        <scheme val="none"/>
      </font>
      <alignment horizontal="right" wrapText="0" readingOrder="0"/>
    </ndxf>
  </rcc>
  <rcc rId="569" sId="1" odxf="1" s="1" dxf="1" numFmtId="4">
    <oc r="B20">
      <v>2770977.6399999997</v>
    </oc>
    <nc r="B20">
      <v>2777636.6899999995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Times New Roman"/>
        <scheme val="none"/>
      </font>
      <alignment horizontal="right" wrapText="0" readingOrder="0"/>
    </ndxf>
  </rcc>
  <rcc rId="570" sId="1" odxf="1" s="1" dxf="1" numFmtId="4">
    <oc r="B21">
      <v>404987.06</v>
    </oc>
    <nc r="B21">
      <v>404747.34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Times New Roman"/>
        <scheme val="none"/>
      </font>
      <alignment horizontal="right" wrapText="0" readingOrder="0"/>
    </ndxf>
  </rcc>
  <rcc rId="571" sId="1" odxf="1" s="1" dxf="1" numFmtId="4">
    <oc r="B22">
      <v>118210.14</v>
    </oc>
    <nc r="B22">
      <v>120205.97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Times New Roman"/>
        <scheme val="none"/>
      </font>
      <alignment horizontal="right" wrapText="0" readingOrder="0"/>
    </ndxf>
  </rcc>
  <rcc rId="572" sId="1" odxf="1" s="1" dxf="1" numFmtId="4">
    <oc r="B23">
      <v>247953.97</v>
    </oc>
    <nc r="B23">
      <v>244251.82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Times New Roman"/>
        <scheme val="none"/>
      </font>
      <alignment horizontal="right" wrapText="0" readingOrder="0"/>
    </ndxf>
  </rcc>
  <rfmt sheetId="1" s="1" sqref="B24" start="0" length="0">
    <dxf>
      <font>
        <sz val="12"/>
        <color theme="1"/>
        <name val="Times New Roman"/>
        <scheme val="none"/>
      </font>
      <alignment horizontal="right" wrapText="0" readingOrder="0"/>
    </dxf>
  </rfmt>
  <rfmt sheetId="1" sqref="B25" start="0" length="0">
    <dxf>
      <font>
        <sz val="12"/>
        <color theme="1"/>
        <name val="Times New Roman"/>
        <scheme val="none"/>
      </font>
    </dxf>
  </rfmt>
  <rcc rId="573" sId="1" numFmtId="4">
    <oc r="C14">
      <v>971.84</v>
    </oc>
    <nc r="C14"/>
  </rcc>
  <rcc rId="574" sId="1" numFmtId="4">
    <oc r="C16">
      <v>-11.9</v>
    </oc>
    <nc r="C16"/>
  </rcc>
  <rcc rId="575" sId="1" numFmtId="4">
    <oc r="C17">
      <v>18525.36</v>
    </oc>
    <nc r="C17"/>
  </rcc>
  <rcc rId="576" sId="1" numFmtId="4">
    <oc r="C18">
      <v>13753.74</v>
    </oc>
    <nc r="C18"/>
  </rcc>
  <rcc rId="577" sId="1" numFmtId="4">
    <oc r="C19">
      <v>-44.29</v>
    </oc>
    <nc r="C19"/>
  </rcc>
  <rcc rId="578" sId="1" numFmtId="4">
    <oc r="C20">
      <v>6659.05</v>
    </oc>
    <nc r="C20"/>
  </rcc>
  <rcc rId="579" sId="1" numFmtId="4">
    <oc r="C21">
      <v>-239.72</v>
    </oc>
    <nc r="C21"/>
  </rcc>
  <rcc rId="580" sId="1" numFmtId="4">
    <oc r="C22">
      <v>1995.83</v>
    </oc>
    <nc r="C22"/>
  </rcc>
  <rcc rId="581" sId="1" numFmtId="4">
    <oc r="C23">
      <v>-3702.15</v>
    </oc>
    <nc r="C23"/>
  </rcc>
  <rcc rId="582" sId="1" odxf="1" s="1" dxf="1">
    <oc r="B25" t="inlineStr">
      <is>
        <t xml:space="preserve"> -118 078,91;</t>
      </is>
    </oc>
    <nc r="B25">
      <f>B9-B13</f>
    </nc>
    <ndxf>
      <font>
        <sz val="12"/>
        <color auto="1"/>
        <name val="Times New Roman"/>
        <scheme val="none"/>
      </font>
      <alignment horizontal="general" readingOrder="0"/>
    </ndxf>
  </rcc>
  <rcc rId="583" sId="1" odxf="1" s="1" dxf="1">
    <oc r="D25" t="inlineStr">
      <is>
        <t xml:space="preserve"> -118 078,91»;</t>
      </is>
    </oc>
    <nc r="D25">
      <f>D9-D13</f>
    </nc>
    <ndxf>
      <font>
        <sz val="12"/>
        <color auto="1"/>
        <name val="Times New Roman"/>
        <scheme val="none"/>
      </font>
      <alignment horizontal="general" readingOrder="0"/>
    </ndxf>
  </rcc>
  <rcc rId="584" sId="1" numFmtId="4">
    <oc r="C10">
      <v>24163.87</v>
    </oc>
    <nc r="C10">
      <v>172.23</v>
    </nc>
  </rcc>
  <rcc rId="585" sId="1" numFmtId="4">
    <oc r="C11">
      <v>-11130.03</v>
    </oc>
    <nc r="C11">
      <v>17033.849999999999</v>
    </nc>
  </rcc>
  <rcc rId="586" sId="1" numFmtId="4">
    <oc r="C12">
      <v>24873.919999999998</v>
    </oc>
    <nc r="C12">
      <v>74357.72</v>
    </nc>
  </rcc>
  <rcc rId="587" sId="1" numFmtId="4">
    <oc r="D9">
      <f>SUM(D10:D12)</f>
    </oc>
    <nc r="D9">
      <f>B9+C9</f>
    </nc>
  </rcc>
  <rcc rId="588" sId="1" odxf="1" dxf="1" numFmtId="4">
    <oc r="D10">
      <f>B10+C10</f>
    </oc>
    <nc r="D10">
      <f>B10+C10</f>
    </nc>
    <ndxf>
      <font>
        <sz val="12"/>
        <color theme="1"/>
        <name val="Times New Roman"/>
        <scheme val="none"/>
      </font>
    </ndxf>
  </rcc>
  <rcc rId="589" sId="1" odxf="1" dxf="1" numFmtId="4">
    <oc r="D11">
      <f>B11+C11</f>
    </oc>
    <nc r="D11">
      <f>B11+C11</f>
    </nc>
    <ndxf>
      <font>
        <sz val="12"/>
        <color theme="1"/>
        <name val="Times New Roman"/>
        <scheme val="none"/>
      </font>
    </ndxf>
  </rcc>
  <rcc rId="590" sId="1" odxf="1" dxf="1" numFmtId="4">
    <oc r="D12">
      <f>B12+C12</f>
    </oc>
    <nc r="D12">
      <f>B12+C12</f>
    </nc>
    <ndxf>
      <font>
        <sz val="12"/>
        <color theme="1"/>
        <name val="Times New Roman"/>
        <scheme val="none"/>
      </font>
    </ndxf>
  </rcc>
  <rcc rId="591" sId="1" odxf="1" s="1" dxf="1" numFmtId="4">
    <oc r="D13">
      <v>4952055.22</v>
    </oc>
    <nc r="D13">
      <f>B13+C13</f>
    </nc>
    <ndxf>
      <alignment wrapText="1" readingOrder="0"/>
    </ndxf>
  </rcc>
  <rcc rId="592" sId="1" odxf="1" s="1" dxf="1" numFmtId="4">
    <oc r="D14">
      <f>B14+C14</f>
    </oc>
    <nc r="D14">
      <f>B14+C14</f>
    </nc>
    <n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593" sId="1" odxf="1" s="1" dxf="1" numFmtId="4">
    <oc r="D15">
      <f>B15+C15</f>
    </oc>
    <nc r="D15">
      <f>B15+C15</f>
    </nc>
    <n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594" sId="1" odxf="1" s="1" dxf="1" numFmtId="4">
    <oc r="D16">
      <f>B16+C16</f>
    </oc>
    <nc r="D16">
      <f>B16+C16</f>
    </nc>
    <n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595" sId="1" odxf="1" s="1" dxf="1" numFmtId="4">
    <oc r="D17">
      <f>B17+C17</f>
    </oc>
    <nc r="D17">
      <f>B17+C17</f>
    </nc>
    <n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596" sId="1" odxf="1" s="1" dxf="1" numFmtId="4">
    <oc r="D18">
      <f>B18+C18</f>
    </oc>
    <nc r="D18">
      <f>B18+C18</f>
    </nc>
    <n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597" sId="1" odxf="1" s="1" dxf="1" numFmtId="4">
    <oc r="D19">
      <f>B19+C19</f>
    </oc>
    <nc r="D19">
      <f>B19+C19</f>
    </nc>
    <n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598" sId="1" odxf="1" s="1" dxf="1" numFmtId="4">
    <oc r="D20">
      <f>B20+C20</f>
    </oc>
    <nc r="D20">
      <f>B20+C20</f>
    </nc>
    <n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599" sId="1" odxf="1" s="1" dxf="1" numFmtId="4">
    <oc r="D21">
      <f>B21+C21</f>
    </oc>
    <nc r="D21">
      <f>B21+C21</f>
    </nc>
    <n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600" sId="1" odxf="1" s="1" dxf="1" numFmtId="4">
    <oc r="D22">
      <f>B22+C22</f>
    </oc>
    <nc r="D22">
      <f>B22+C22</f>
    </nc>
    <n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601" sId="1" odxf="1" s="1" dxf="1" numFmtId="4">
    <oc r="D23">
      <f>B23+C23</f>
    </oc>
    <nc r="D23">
      <f>B23+C23</f>
    </nc>
    <n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602" sId="1" odxf="1" s="1" dxf="1" numFmtId="4">
    <oc r="D24">
      <f>B24+C24</f>
    </oc>
    <nc r="D24">
      <f>B24+C24</f>
    </nc>
    <n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fmt sheetId="1" sqref="C25:D25">
    <dxf>
      <fill>
        <patternFill patternType="solid">
          <bgColor rgb="FFFFFF00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>
  <rfmt sheetId="1" sqref="C9:D12">
    <dxf>
      <fill>
        <patternFill>
          <bgColor rgb="FFFFFF00"/>
        </patternFill>
      </fill>
    </dxf>
  </rfmt>
  <rfmt sheetId="1" sqref="A60">
    <dxf>
      <fill>
        <patternFill patternType="solid">
          <bgColor rgb="FFFFFF00"/>
        </patternFill>
      </fill>
    </dxf>
  </rfmt>
</revisions>
</file>

<file path=xl/revisions/revisionLog12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fmt sheetId="1" sqref="C26:D26">
    <dxf>
      <fill>
        <patternFill>
          <bgColor theme="0"/>
        </patternFill>
      </fill>
    </dxf>
  </rfmt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659" sId="1" numFmtId="4">
    <oc r="C21">
      <v>18000.72</v>
    </oc>
    <nc r="C21">
      <v>18000.71</v>
    </nc>
  </rcc>
  <rcc rId="660" sId="1" numFmtId="4">
    <oc r="C17">
      <v>567.67999999999995</v>
    </oc>
    <nc r="C17">
      <v>567.66999999999996</v>
    </nc>
  </rc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675" sId="1">
    <oc r="C20">
      <f>56421.77+2553.51</f>
    </oc>
    <nc r="C20">
      <f>56421.77+2553.51+42.9</f>
    </nc>
  </rcc>
  <rcc rId="676" sId="1">
    <oc r="C18">
      <f>7911.84+12017.36</f>
    </oc>
    <nc r="C18">
      <f>7911.84+10173.85</f>
    </nc>
  </rcc>
</revisions>
</file>

<file path=xl/revisions/revisionLog131.xml><?xml version="1.0" encoding="utf-8"?>
<revisions xmlns="http://schemas.openxmlformats.org/spreadsheetml/2006/main" xmlns:r="http://schemas.openxmlformats.org/officeDocument/2006/relationships">
  <rcc rId="667" sId="1" numFmtId="4">
    <oc r="C14">
      <v>631.92999999999995</v>
    </oc>
    <nc r="C14">
      <f>631.93</f>
    </nc>
  </rcc>
  <rcc rId="668" sId="1" numFmtId="4">
    <oc r="C17">
      <v>567.66999999999996</v>
    </oc>
    <nc r="C17">
      <f>567.67+1265.68</f>
    </nc>
  </rcc>
  <rcc rId="669" sId="1" numFmtId="4">
    <oc r="C18">
      <v>7911.84</v>
    </oc>
    <nc r="C18">
      <f>7911.84+12017.36</f>
    </nc>
  </rcc>
  <rcc rId="670" sId="1" numFmtId="4">
    <oc r="C20">
      <v>56421.77</v>
    </oc>
    <nc r="C20">
      <f>56421.77+2553.51</f>
    </nc>
  </rcc>
  <rcc rId="671" sId="1" numFmtId="4">
    <oc r="C23">
      <v>10503.52</v>
    </oc>
    <nc r="C23">
      <f>10503.52+1505.08</f>
    </nc>
  </rcc>
</revisions>
</file>

<file path=xl/revisions/revisionLog131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fmt sheetId="1" sqref="D26">
    <dxf>
      <numFmt numFmtId="30" formatCode="@"/>
    </dxf>
  </rfmt>
  <rfmt sheetId="1" sqref="D26">
    <dxf>
      <numFmt numFmtId="0" formatCode="General"/>
    </dxf>
  </rfmt>
  <rfmt sheetId="1" sqref="D26" start="0" length="0">
    <dxf>
      <numFmt numFmtId="4" formatCode="#,##0.00"/>
    </dxf>
  </rfmt>
  <rfmt sheetId="1" sqref="D26">
    <dxf>
      <alignment horizontal="right" readingOrder="0"/>
    </dxf>
  </rfmt>
  <rcc rId="665" sId="1">
    <oc r="D26">
      <f>D9-D13</f>
    </oc>
    <nc r="D26" t="inlineStr">
      <is>
        <t xml:space="preserve"> -118 078,91;</t>
      </is>
    </nc>
  </rcc>
</revisions>
</file>

<file path=xl/revisions/revisionLog13111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31111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679" sId="1">
    <oc r="C20">
      <f>56421.77+2553.51+42.9</f>
    </oc>
    <nc r="C20">
      <f>56421.77+2553.51+42.9+257.5</f>
    </nc>
  </rcc>
</revisions>
</file>

<file path=xl/revisions/revisionLog141.xml><?xml version="1.0" encoding="utf-8"?>
<revisions xmlns="http://schemas.openxmlformats.org/spreadsheetml/2006/main" xmlns:r="http://schemas.openxmlformats.org/officeDocument/2006/relationships">
  <rcc rId="678" sId="1">
    <nc r="E26">
      <f>D9-D13</f>
    </nc>
  </rcc>
</revisions>
</file>

<file path=xl/revisions/revisionLog1411.xml><?xml version="1.0" encoding="utf-8"?>
<revisions xmlns="http://schemas.openxmlformats.org/spreadsheetml/2006/main" xmlns:r="http://schemas.openxmlformats.org/officeDocument/2006/relationships">
  <rcc rId="677" sId="1">
    <oc r="C14">
      <f>631.93</f>
    </oc>
    <nc r="C14">
      <f>631.93+261.51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3" sId="1" numFmtId="19">
    <oc r="A59">
      <v>44434</v>
    </oc>
    <nc r="A59">
      <v>44539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4" sId="1" numFmtId="19">
    <oc r="A60">
      <v>44539</v>
    </oc>
    <nc r="A60">
      <v>44531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2" sId="1">
    <oc r="C11">
      <v>17033.849999999999</v>
    </oc>
    <nc r="C11">
      <f>17033.85+3558.12</f>
    </nc>
  </rcc>
  <rfmt sheetId="1" sqref="C10:D11">
    <dxf>
      <fill>
        <patternFill>
          <bgColor theme="0"/>
        </patternFill>
      </fill>
    </dxf>
  </rfmt>
  <rcc rId="673" sId="1">
    <oc r="C12">
      <v>74357.72</v>
    </oc>
    <nc r="C12">
      <f>74357.72+13826.41</f>
    </nc>
  </rcc>
  <rfmt sheetId="1" sqref="C9:D12">
    <dxf>
      <fill>
        <patternFill>
          <bgColor theme="0"/>
        </patternFill>
      </fill>
    </dxf>
  </rfmt>
  <rfmt sheetId="1" sqref="E9" start="0" length="0">
    <dxf>
      <numFmt numFmtId="4" formatCode="#,##0.00"/>
    </dxf>
  </rfmt>
  <rfmt sheetId="1" sqref="E7" start="0" length="0">
    <dxf>
      <numFmt numFmtId="4" formatCode="#,##0.00"/>
    </dxf>
  </rfmt>
  <rfmt sheetId="1" xfDxf="1" sqref="E7" start="0" length="0">
    <dxf>
      <font>
        <name val="Times New Roman"/>
        <scheme val="none"/>
      </font>
      <numFmt numFmtId="4" formatCode="#,##0.00"/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4" sId="1">
    <oc r="C11">
      <f>17033.85+3558.12</f>
    </oc>
    <nc r="C11">
      <f>17033.85+3558.12-1582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0" start="0" length="0">
    <dxf>
      <numFmt numFmtId="4" formatCode="#,##0.00"/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0" sId="1">
    <oc r="C12">
      <f>74357.72+13826.41</f>
    </oc>
    <nc r="C12">
      <f>74357.72+13826.41+257.5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682" sheetId="1" source="A58:A60" destination="A61:A63" sourceSheetId="1">
    <rfmt sheetId="1" sqref="A61" start="0" length="0">
      <dxf>
        <font>
          <sz val="11"/>
          <color theme="1"/>
          <name val="Times New Roman"/>
          <scheme val="none"/>
        </font>
      </dxf>
    </rfmt>
    <rfmt sheetId="1" sqref="A62" start="0" length="0">
      <dxf>
        <font>
          <sz val="11"/>
          <color theme="1"/>
          <name val="Times New Roman"/>
          <scheme val="none"/>
        </font>
      </dxf>
    </rfmt>
    <rfmt sheetId="1" sqref="A63" start="0" length="0">
      <dxf>
        <font>
          <sz val="11"/>
          <color theme="1"/>
          <name val="Times New Roman"/>
          <scheme val="none"/>
        </font>
      </dxf>
    </rfmt>
  </rm>
  <rcv guid="{A955749D-75CF-4EEB-A629-A37A989ECDB8}" action="delete"/>
  <rdn rId="0" localSheetId="1" customView="1" name="Z_A955749D_75CF_4EEB_A629_A37A989ECDB8_.wvu.PrintArea" hidden="1" oldHidden="1">
    <formula>Лист1!$A$1:$D$63</formula>
    <oldFormula>Лист1!$A$1:$D$60</oldFormula>
  </rdn>
  <rcv guid="{A955749D-75CF-4EEB-A629-A37A989ECDB8}" action="add"/>
</revisions>
</file>

<file path=xl/revisions/userNames1.xml><?xml version="1.0" encoding="utf-8"?>
<users xmlns="http://schemas.openxmlformats.org/spreadsheetml/2006/main" xmlns:r="http://schemas.openxmlformats.org/officeDocument/2006/relationships" count="1">
  <userInfo guid="{FA6E95B7-1507-4377-9AC3-526F3BCC84B8}" name="Чумакова С.А." id="-963451390" dateTime="2021-12-06T16:32:31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63"/>
  <sheetViews>
    <sheetView tabSelected="1" view="pageBreakPreview" topLeftCell="A31" zoomScaleNormal="100" zoomScaleSheetLayoutView="100" workbookViewId="0">
      <selection activeCell="A61" sqref="A61:A63"/>
    </sheetView>
  </sheetViews>
  <sheetFormatPr defaultColWidth="8.85546875" defaultRowHeight="15" x14ac:dyDescent="0.25"/>
  <cols>
    <col min="1" max="1" width="72.42578125" style="6" customWidth="1"/>
    <col min="2" max="2" width="16.28515625" style="6" customWidth="1"/>
    <col min="3" max="3" width="14.5703125" style="6" customWidth="1"/>
    <col min="4" max="4" width="18" style="6" customWidth="1"/>
    <col min="5" max="5" width="22.85546875" style="6" customWidth="1"/>
    <col min="6" max="16384" width="8.85546875" style="6"/>
  </cols>
  <sheetData>
    <row r="1" spans="1:5" ht="15.75" x14ac:dyDescent="0.25">
      <c r="A1" s="23" t="s">
        <v>21</v>
      </c>
      <c r="B1" s="23"/>
      <c r="C1" s="5" t="s">
        <v>24</v>
      </c>
    </row>
    <row r="2" spans="1:5" ht="15" customHeight="1" x14ac:dyDescent="0.25">
      <c r="A2" s="23"/>
      <c r="B2" s="23"/>
      <c r="C2" s="5" t="s">
        <v>23</v>
      </c>
    </row>
    <row r="3" spans="1:5" ht="15.75" x14ac:dyDescent="0.25">
      <c r="A3" s="23" t="s">
        <v>22</v>
      </c>
      <c r="B3" s="23"/>
      <c r="C3" s="8" t="s">
        <v>26</v>
      </c>
    </row>
    <row r="5" spans="1:5" ht="15.75" x14ac:dyDescent="0.25">
      <c r="A5" s="26" t="s">
        <v>25</v>
      </c>
      <c r="B5" s="26"/>
      <c r="C5" s="27"/>
      <c r="D5" s="27"/>
    </row>
    <row r="6" spans="1:5" ht="15.75" x14ac:dyDescent="0.25">
      <c r="A6" s="20"/>
      <c r="B6" s="20"/>
    </row>
    <row r="7" spans="1:5" ht="62.25" customHeight="1" x14ac:dyDescent="0.25">
      <c r="A7" s="21" t="s">
        <v>0</v>
      </c>
      <c r="B7" s="2" t="s">
        <v>19</v>
      </c>
      <c r="C7" s="3" t="s">
        <v>20</v>
      </c>
      <c r="D7" s="4" t="s">
        <v>29</v>
      </c>
      <c r="E7" s="12"/>
    </row>
    <row r="8" spans="1:5" ht="15.75" customHeight="1" x14ac:dyDescent="0.25">
      <c r="A8" s="22"/>
      <c r="B8" s="24" t="s">
        <v>1</v>
      </c>
      <c r="C8" s="25"/>
      <c r="D8" s="25"/>
    </row>
    <row r="9" spans="1:5" ht="19.5" customHeight="1" x14ac:dyDescent="0.25">
      <c r="A9" s="1" t="s">
        <v>2</v>
      </c>
      <c r="B9" s="13">
        <v>4833976.3100000005</v>
      </c>
      <c r="C9" s="13">
        <f t="shared" ref="C9" si="0">SUM(C10:C12)</f>
        <v>107623.83</v>
      </c>
      <c r="D9" s="13">
        <f t="shared" ref="D9:D14" si="1">B9+C9</f>
        <v>4941600.1400000006</v>
      </c>
      <c r="E9" s="12"/>
    </row>
    <row r="10" spans="1:5" ht="18" customHeight="1" x14ac:dyDescent="0.25">
      <c r="A10" s="1" t="s">
        <v>3</v>
      </c>
      <c r="B10" s="14">
        <v>1045194.19</v>
      </c>
      <c r="C10" s="18">
        <v>172.23</v>
      </c>
      <c r="D10" s="14">
        <f t="shared" si="1"/>
        <v>1045366.4199999999</v>
      </c>
      <c r="E10" s="12"/>
    </row>
    <row r="11" spans="1:5" ht="18" customHeight="1" x14ac:dyDescent="0.25">
      <c r="A11" s="1" t="s">
        <v>4</v>
      </c>
      <c r="B11" s="14">
        <v>149073.07999999999</v>
      </c>
      <c r="C11" s="18">
        <f>17033.85+3558.12-1582</f>
        <v>19009.969999999998</v>
      </c>
      <c r="D11" s="14">
        <f t="shared" si="1"/>
        <v>168083.05</v>
      </c>
    </row>
    <row r="12" spans="1:5" ht="18" customHeight="1" x14ac:dyDescent="0.25">
      <c r="A12" s="1" t="s">
        <v>5</v>
      </c>
      <c r="B12" s="14">
        <v>3639709.04</v>
      </c>
      <c r="C12" s="18">
        <f>74357.72+13826.41+257.5</f>
        <v>88441.63</v>
      </c>
      <c r="D12" s="14">
        <f t="shared" si="1"/>
        <v>3728150.67</v>
      </c>
    </row>
    <row r="13" spans="1:5" ht="19.5" customHeight="1" x14ac:dyDescent="0.25">
      <c r="A13" s="1" t="s">
        <v>6</v>
      </c>
      <c r="B13" s="15">
        <v>4952055.22</v>
      </c>
      <c r="C13" s="15">
        <f>SUM(C14:C25)</f>
        <v>107623.82999999999</v>
      </c>
      <c r="D13" s="17">
        <f t="shared" si="1"/>
        <v>5059679.05</v>
      </c>
      <c r="E13" s="12"/>
    </row>
    <row r="14" spans="1:5" ht="17.25" customHeight="1" x14ac:dyDescent="0.25">
      <c r="A14" s="1" t="s">
        <v>7</v>
      </c>
      <c r="B14" s="9">
        <v>346125.29000000004</v>
      </c>
      <c r="C14" s="9">
        <f>631.93+261.51</f>
        <v>893.43999999999994</v>
      </c>
      <c r="D14" s="15">
        <f t="shared" si="1"/>
        <v>347018.73000000004</v>
      </c>
    </row>
    <row r="15" spans="1:5" ht="17.25" customHeight="1" x14ac:dyDescent="0.25">
      <c r="A15" s="1" t="s">
        <v>8</v>
      </c>
      <c r="B15" s="9">
        <v>79.11</v>
      </c>
      <c r="C15" s="9">
        <v>-79.11</v>
      </c>
      <c r="D15" s="15">
        <f t="shared" ref="D15:D25" si="2">B15+C15</f>
        <v>0</v>
      </c>
    </row>
    <row r="16" spans="1:5" ht="19.5" customHeight="1" x14ac:dyDescent="0.25">
      <c r="A16" s="1" t="s">
        <v>17</v>
      </c>
      <c r="B16" s="9">
        <v>25816.969999999998</v>
      </c>
      <c r="C16" s="9">
        <v>92.1</v>
      </c>
      <c r="D16" s="15">
        <f t="shared" si="2"/>
        <v>25909.069999999996</v>
      </c>
    </row>
    <row r="17" spans="1:5" ht="17.25" customHeight="1" x14ac:dyDescent="0.25">
      <c r="A17" s="1" t="s">
        <v>9</v>
      </c>
      <c r="B17" s="9">
        <v>587103.52</v>
      </c>
      <c r="C17" s="9">
        <f>567.67+1265.68</f>
        <v>1833.35</v>
      </c>
      <c r="D17" s="15">
        <f t="shared" si="2"/>
        <v>588936.87</v>
      </c>
    </row>
    <row r="18" spans="1:5" ht="17.25" customHeight="1" x14ac:dyDescent="0.25">
      <c r="A18" s="1" t="s">
        <v>10</v>
      </c>
      <c r="B18" s="9">
        <v>427957.87000000005</v>
      </c>
      <c r="C18" s="9">
        <f>7911.84+10173.85</f>
        <v>18085.690000000002</v>
      </c>
      <c r="D18" s="15">
        <f t="shared" si="2"/>
        <v>446043.56000000006</v>
      </c>
    </row>
    <row r="19" spans="1:5" ht="17.25" customHeight="1" x14ac:dyDescent="0.25">
      <c r="A19" s="1" t="s">
        <v>18</v>
      </c>
      <c r="B19" s="9">
        <v>248.91</v>
      </c>
      <c r="C19" s="9"/>
      <c r="D19" s="15">
        <f t="shared" si="2"/>
        <v>248.91</v>
      </c>
    </row>
    <row r="20" spans="1:5" ht="17.25" customHeight="1" x14ac:dyDescent="0.25">
      <c r="A20" s="1" t="s">
        <v>11</v>
      </c>
      <c r="B20" s="9">
        <v>2777636.6899999995</v>
      </c>
      <c r="C20" s="9">
        <f>56421.77+2553.51+42.9+257.5</f>
        <v>59275.68</v>
      </c>
      <c r="D20" s="15">
        <f t="shared" si="2"/>
        <v>2836912.3699999996</v>
      </c>
    </row>
    <row r="21" spans="1:5" ht="17.25" customHeight="1" x14ac:dyDescent="0.25">
      <c r="A21" s="1" t="s">
        <v>12</v>
      </c>
      <c r="B21" s="9">
        <v>404747.34</v>
      </c>
      <c r="C21" s="9">
        <v>18000.71</v>
      </c>
      <c r="D21" s="15">
        <f t="shared" si="2"/>
        <v>422748.05000000005</v>
      </c>
    </row>
    <row r="22" spans="1:5" ht="17.25" customHeight="1" x14ac:dyDescent="0.25">
      <c r="A22" s="1" t="s">
        <v>30</v>
      </c>
      <c r="B22" s="9"/>
      <c r="C22" s="9">
        <v>350</v>
      </c>
      <c r="D22" s="15">
        <f t="shared" si="2"/>
        <v>350</v>
      </c>
    </row>
    <row r="23" spans="1:5" ht="17.25" customHeight="1" x14ac:dyDescent="0.25">
      <c r="A23" s="1" t="s">
        <v>13</v>
      </c>
      <c r="B23" s="9">
        <v>120205.97</v>
      </c>
      <c r="C23" s="9">
        <f>10503.52+1505.08</f>
        <v>12008.6</v>
      </c>
      <c r="D23" s="15">
        <f t="shared" si="2"/>
        <v>132214.57</v>
      </c>
    </row>
    <row r="24" spans="1:5" ht="17.25" customHeight="1" x14ac:dyDescent="0.25">
      <c r="A24" s="1" t="s">
        <v>14</v>
      </c>
      <c r="B24" s="9">
        <v>244251.82</v>
      </c>
      <c r="C24" s="9">
        <v>406.2</v>
      </c>
      <c r="D24" s="15">
        <f t="shared" si="2"/>
        <v>244658.02000000002</v>
      </c>
    </row>
    <row r="25" spans="1:5" ht="17.25" customHeight="1" x14ac:dyDescent="0.25">
      <c r="A25" s="1" t="s">
        <v>15</v>
      </c>
      <c r="B25" s="9">
        <v>17881.740000000002</v>
      </c>
      <c r="C25" s="9">
        <v>-3242.83</v>
      </c>
      <c r="D25" s="15">
        <f t="shared" si="2"/>
        <v>14638.910000000002</v>
      </c>
    </row>
    <row r="26" spans="1:5" ht="19.5" customHeight="1" x14ac:dyDescent="0.25">
      <c r="A26" s="1" t="s">
        <v>16</v>
      </c>
      <c r="B26" s="16">
        <f>B9-B13</f>
        <v>-118078.90999999922</v>
      </c>
      <c r="C26" s="13">
        <f t="shared" ref="C26" si="3">C9-C13</f>
        <v>0</v>
      </c>
      <c r="D26" s="13" t="s">
        <v>31</v>
      </c>
      <c r="E26" s="12">
        <f>D9-D13</f>
        <v>-118078.90999999922</v>
      </c>
    </row>
    <row r="43" spans="2:2" x14ac:dyDescent="0.25">
      <c r="B43" s="7"/>
    </row>
    <row r="44" spans="2:2" x14ac:dyDescent="0.25">
      <c r="B44" s="7"/>
    </row>
    <row r="61" spans="1:1" ht="15.75" x14ac:dyDescent="0.25">
      <c r="A61" s="10" t="s">
        <v>27</v>
      </c>
    </row>
    <row r="62" spans="1:1" ht="15.75" x14ac:dyDescent="0.25">
      <c r="A62" s="11" t="s">
        <v>28</v>
      </c>
    </row>
    <row r="63" spans="1:1" ht="15.75" x14ac:dyDescent="0.25">
      <c r="A63" s="19">
        <v>44539</v>
      </c>
    </row>
  </sheetData>
  <customSheetViews>
    <customSheetView guid="{D574362E-AE35-4B88-B10E-048E34C4F751}" showPageBreaks="1" printArea="1" hiddenRows="1" view="pageBreakPreview">
      <selection activeCell="A47" sqref="A47"/>
      <pageMargins left="0.70866141732283472" right="0.39370078740157483" top="0.74803149606299213" bottom="0.74803149606299213" header="0.31496062992125984" footer="0.31496062992125984"/>
      <pageSetup paperSize="9" scale="75" firstPageNumber="2" orientation="portrait" useFirstPageNumber="1" r:id="rId1"/>
      <headerFooter>
        <oddFooter>&amp;R&amp;"Times New Roman,обычный"&amp;12&amp;P</oddFooter>
      </headerFooter>
    </customSheetView>
    <customSheetView guid="{B0883E03-EC21-4712-B885-646BED34001C}" showPageBreaks="1" printArea="1" view="pageBreakPreview" topLeftCell="A31">
      <selection activeCell="A62" sqref="A62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2"/>
      <headerFooter>
        <oddFooter>&amp;R&amp;"Times New Roman,обычный"&amp;12&amp;P</oddFooter>
      </headerFooter>
    </customSheetView>
    <customSheetView guid="{40CD68F6-BFED-4481-9760-4F604D502A85}" showPageBreaks="1" printArea="1" view="pageBreakPreview" topLeftCell="A10">
      <selection activeCell="H26" sqref="H26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3"/>
      <headerFooter>
        <oddHeader>&amp;C&amp;"Times New Roman,обычный"&amp;12&amp;P</oddHeader>
      </headerFooter>
    </customSheetView>
    <customSheetView guid="{73FFC128-DDF7-4D0D-90CD-A8570A6E56FA}" showPageBreaks="1" printArea="1" view="pageBreakPreview" topLeftCell="A13">
      <selection activeCell="A17" sqref="A17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4"/>
      <headerFooter>
        <oddFooter>&amp;R&amp;"Times New Roman,обычный"&amp;12&amp;P</oddFooter>
      </headerFooter>
    </customSheetView>
    <customSheetView guid="{32216635-2854-489F-BBAB-F2B76D0146C3}" showPageBreaks="1" printArea="1" view="pageBreakPreview">
      <selection activeCell="A20" sqref="A20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5"/>
      <headerFooter>
        <oddHeader>&amp;C&amp;"Times New Roman,обычный"&amp;12&amp;P</oddHeader>
      </headerFooter>
    </customSheetView>
    <customSheetView guid="{3E50465A-256D-4D4C-8EF8-0CD02C168ACE}" showPageBreaks="1" printArea="1" view="pageBreakPreview" topLeftCell="A7">
      <selection activeCell="D13" sqref="D13:D26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6"/>
      <headerFooter>
        <oddHeader>&amp;C&amp;"Times New Roman,обычный"&amp;12&amp;P</oddHeader>
      </headerFooter>
    </customSheetView>
    <customSheetView guid="{2B313891-F272-42D9-83D8-5421D6879659}" showPageBreaks="1" printArea="1" view="pageBreakPreview">
      <selection activeCell="B9" sqref="B9:D12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7"/>
      <headerFooter>
        <oddHeader>&amp;C&amp;"Times New Roman,обычный"&amp;12&amp;P</oddHeader>
      </headerFooter>
    </customSheetView>
    <customSheetView guid="{9C643229-1A1F-4A65-805A-EA72ACA4E588}" showPageBreaks="1" printArea="1" view="pageBreakPreview">
      <selection activeCell="A50" sqref="A50"/>
      <pageMargins left="0.9055118110236221" right="0.39370078740157483" top="0.74803149606299213" bottom="0.74803149606299213" header="0.31496062992125984" footer="0.31496062992125984"/>
      <pageSetup paperSize="9" scale="75" firstPageNumber="2" orientation="portrait" useFirstPageNumber="1" r:id="rId8"/>
      <headerFooter>
        <oddFooter>&amp;R&amp;"Times New Roman,обычный"&amp;12&amp;P</oddFooter>
      </headerFooter>
    </customSheetView>
    <customSheetView guid="{E86F1E4F-E5A4-49FE-AF31-E100082E2EB1}" showPageBreaks="1" printArea="1" view="pageBreakPreview" topLeftCell="A10">
      <selection activeCell="C45" sqref="C45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9"/>
      <headerFooter>
        <oddHeader>&amp;C&amp;"Times New Roman,обычный"&amp;12&amp;P</oddHeader>
      </headerFooter>
    </customSheetView>
    <customSheetView guid="{A955749D-75CF-4EEB-A629-A37A989ECDB8}" showPageBreaks="1" printArea="1" view="pageBreakPreview" topLeftCell="A31">
      <selection activeCell="A61" sqref="A61:A63"/>
      <pageMargins left="1.1023622047244095" right="0.31496062992125984" top="0.74803149606299213" bottom="0.74803149606299213" header="0.31496062992125984" footer="0.31496062992125984"/>
      <pageSetup paperSize="9" scale="72" firstPageNumber="2" orientation="portrait" useFirstPageNumber="1" r:id="rId10"/>
      <headerFooter>
        <oddFooter>&amp;R&amp;"Times New Roman,обычный"&amp;12&amp;P</oddFooter>
      </headerFooter>
    </customSheetView>
  </customSheetViews>
  <mergeCells count="7">
    <mergeCell ref="A6:B6"/>
    <mergeCell ref="A7:A8"/>
    <mergeCell ref="A1:B1"/>
    <mergeCell ref="A2:B2"/>
    <mergeCell ref="A3:B3"/>
    <mergeCell ref="B8:D8"/>
    <mergeCell ref="A5:D5"/>
  </mergeCells>
  <pageMargins left="1.1023622047244095" right="0.31496062992125984" top="0.74803149606299213" bottom="0.74803149606299213" header="0.31496062992125984" footer="0.31496062992125984"/>
  <pageSetup paperSize="9" scale="72" firstPageNumber="2" orientation="portrait" useFirstPageNumber="1" r:id="rId11"/>
  <headerFooter>
    <oddFooter>&amp;R&amp;"Times New Roman,обычный"&amp;12&amp;P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customSheetViews>
    <customSheetView guid="{D574362E-AE35-4B88-B10E-048E34C4F751}">
      <pageMargins left="0.7" right="0.7" top="0.75" bottom="0.75" header="0.3" footer="0.3"/>
    </customSheetView>
    <customSheetView guid="{B0883E03-EC21-4712-B885-646BED34001C}">
      <pageMargins left="0.7" right="0.7" top="0.75" bottom="0.75" header="0.3" footer="0.3"/>
    </customSheetView>
    <customSheetView guid="{40CD68F6-BFED-4481-9760-4F604D502A85}">
      <pageMargins left="0.7" right="0.7" top="0.75" bottom="0.75" header="0.3" footer="0.3"/>
    </customSheetView>
    <customSheetView guid="{73FFC128-DDF7-4D0D-90CD-A8570A6E56FA}" showPageBreaks="1">
      <pageMargins left="0.7" right="0.7" top="0.75" bottom="0.75" header="0.3" footer="0.3"/>
    </customSheetView>
    <customSheetView guid="{32216635-2854-489F-BBAB-F2B76D0146C3}">
      <pageMargins left="0.7" right="0.7" top="0.75" bottom="0.75" header="0.3" footer="0.3"/>
    </customSheetView>
    <customSheetView guid="{3E50465A-256D-4D4C-8EF8-0CD02C168ACE}">
      <pageMargins left="0.7" right="0.7" top="0.75" bottom="0.75" header="0.3" footer="0.3"/>
    </customSheetView>
    <customSheetView guid="{2B313891-F272-42D9-83D8-5421D6879659}">
      <pageMargins left="0.7" right="0.7" top="0.75" bottom="0.75" header="0.3" footer="0.3"/>
    </customSheetView>
    <customSheetView guid="{9C643229-1A1F-4A65-805A-EA72ACA4E588}" showPageBreaks="1">
      <pageMargins left="0.7" right="0.7" top="0.75" bottom="0.75" header="0.3" footer="0.3"/>
      <pageSetup paperSize="9" orientation="portrait" r:id="rId1"/>
    </customSheetView>
    <customSheetView guid="{E86F1E4F-E5A4-49FE-AF31-E100082E2EB1}">
      <pageMargins left="0.7" right="0.7" top="0.75" bottom="0.75" header="0.3" footer="0.3"/>
    </customSheetView>
    <customSheetView guid="{A955749D-75CF-4EEB-A629-A37A989ECDB8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D574362E-AE35-4B88-B10E-048E34C4F751}">
      <pageMargins left="0.7" right="0.7" top="0.75" bottom="0.75" header="0.3" footer="0.3"/>
    </customSheetView>
    <customSheetView guid="{B0883E03-EC21-4712-B885-646BED34001C}">
      <pageMargins left="0.7" right="0.7" top="0.75" bottom="0.75" header="0.3" footer="0.3"/>
    </customSheetView>
    <customSheetView guid="{40CD68F6-BFED-4481-9760-4F604D502A85}">
      <pageMargins left="0.7" right="0.7" top="0.75" bottom="0.75" header="0.3" footer="0.3"/>
    </customSheetView>
    <customSheetView guid="{73FFC128-DDF7-4D0D-90CD-A8570A6E56FA}" showPageBreaks="1">
      <pageMargins left="0.7" right="0.7" top="0.75" bottom="0.75" header="0.3" footer="0.3"/>
    </customSheetView>
    <customSheetView guid="{32216635-2854-489F-BBAB-F2B76D0146C3}">
      <pageMargins left="0.7" right="0.7" top="0.75" bottom="0.75" header="0.3" footer="0.3"/>
    </customSheetView>
    <customSheetView guid="{3E50465A-256D-4D4C-8EF8-0CD02C168ACE}">
      <pageMargins left="0.7" right="0.7" top="0.75" bottom="0.75" header="0.3" footer="0.3"/>
    </customSheetView>
    <customSheetView guid="{2B313891-F272-42D9-83D8-5421D6879659}">
      <pageMargins left="0.7" right="0.7" top="0.75" bottom="0.75" header="0.3" footer="0.3"/>
    </customSheetView>
    <customSheetView guid="{9C643229-1A1F-4A65-805A-EA72ACA4E588}" showPageBreaks="1">
      <pageMargins left="0.7" right="0.7" top="0.75" bottom="0.75" header="0.3" footer="0.3"/>
      <pageSetup paperSize="9" orientation="portrait" r:id="rId1"/>
    </customSheetView>
    <customSheetView guid="{E86F1E4F-E5A4-49FE-AF31-E100082E2EB1}">
      <pageMargins left="0.7" right="0.7" top="0.75" bottom="0.75" header="0.3" footer="0.3"/>
    </customSheetView>
    <customSheetView guid="{A955749D-75CF-4EEB-A629-A37A989ECDB8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Kologrivova</cp:lastModifiedBy>
  <cp:lastPrinted>2021-12-09T08:44:16Z</cp:lastPrinted>
  <dcterms:created xsi:type="dcterms:W3CDTF">2019-10-19T09:16:02Z</dcterms:created>
  <dcterms:modified xsi:type="dcterms:W3CDTF">2021-12-09T08:45:36Z</dcterms:modified>
</cp:coreProperties>
</file>